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1"/>
  </bookViews>
  <sheets>
    <sheet name="Sheet3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<sst xmlns="http://schemas.openxmlformats.org/spreadsheetml/2006/main" count="48" uniqueCount="37">
  <si>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2018年设区市中职生均公用经费奖补资金测算明细表</t>
  </si>
  <si>
    <t>设区市</t>
  </si>
  <si>
    <t>合  计</t>
  </si>
  <si>
    <t>在校生数(60%)</t>
  </si>
  <si>
    <t>地方投入努力程度（50%）</t>
  </si>
  <si>
    <t>生均公用经费拨款标准落实情况（20%）</t>
  </si>
  <si>
    <t>生均公共财政预算公用经费支出水平（15%）</t>
  </si>
  <si>
    <t>教育附加费用于职业教育比例（5%）</t>
  </si>
  <si>
    <t>人数</t>
  </si>
  <si>
    <t>金额</t>
  </si>
  <si>
    <t>得分（全市均达到省定得10分，部分县市区达到时按比例得分）</t>
  </si>
  <si>
    <t>测算系数=学生数*各设区市得分</t>
  </si>
  <si>
    <t>安排经费=2400*各设市测算系数/总系数</t>
  </si>
  <si>
    <t>2017年生均公共财政预算公用经费支出水平</t>
  </si>
  <si>
    <t>生均公用经费水平测算比例（达到全省平均值6198元及以上的按照100%测算，其余按照各地与全省平均值的比例测算）</t>
  </si>
  <si>
    <t>生均公用经费水平测算系数=学生数*生均公用经费水平测算比例</t>
  </si>
  <si>
    <t>安排经费=1800*生均公用水平测算系数/总测算系数</t>
  </si>
  <si>
    <t>2017年教育费附加用于职业教育比例</t>
  </si>
  <si>
    <t>教育费附加用于职业教育部分测算比例（达到30%及以上的按照100%测算，其余按照各地与30%的比例测算）</t>
  </si>
  <si>
    <t>教育费附加用于职业教育部分测算系数=学生数*教育费附加用于职业教育部分测算比例</t>
  </si>
  <si>
    <t>安排经费=600*教育费附加用于职业教育部分测算系数/总测算系数</t>
  </si>
  <si>
    <t>合 计</t>
  </si>
  <si>
    <t>福州市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</si>
  <si>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</si>
  <si>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</si>
  <si>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</si>
  <si>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</si>
  <si>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</si>
  <si>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</si>
  <si>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</si>
  <si>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平潭综合实验区</t>
  </si>
  <si>
    <t>附件1</t>
  </si>
  <si>
    <t>2018年设区市中职生均公用经费奖补资金预算表</t>
  </si>
  <si>
    <t>单位：万元</t>
  </si>
  <si>
    <t>应下达</t>
  </si>
  <si>
    <t>已提前下达</t>
  </si>
  <si>
    <t>本次下达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</si>
</sst>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5" fillId="0" borderId="0" applyNumberFormat="0">
      <alignment/>
      <protection/>
    </xf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 applyProtection="0">
      <alignment/>
    </xf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10" xfId="66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6" fillId="0" borderId="10" xfId="66" applyNumberFormat="1" applyFont="1" applyFill="1" applyBorder="1" applyAlignment="1">
      <alignment horizontal="center" vertical="center" wrapText="1"/>
    </xf>
    <xf numFmtId="177" fontId="6" fillId="0" borderId="10" xfId="66" applyNumberFormat="1" applyFont="1" applyFill="1" applyBorder="1" applyAlignment="1">
      <alignment horizontal="center" vertical="center" wrapText="1"/>
    </xf>
    <xf numFmtId="176" fontId="5" fillId="0" borderId="10" xfId="66" applyNumberFormat="1" applyFont="1" applyFill="1" applyBorder="1" applyAlignment="1">
      <alignment horizontal="left" vertical="center" wrapText="1"/>
    </xf>
    <xf numFmtId="176" fontId="1" fillId="0" borderId="10" xfId="66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66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left"/>
    </xf>
    <xf numFmtId="177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9" fillId="0" borderId="12" xfId="66" applyNumberFormat="1" applyFont="1" applyFill="1" applyBorder="1" applyAlignment="1">
      <alignment horizontal="center" vertical="center" wrapText="1"/>
    </xf>
    <xf numFmtId="176" fontId="9" fillId="0" borderId="10" xfId="66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3" xfId="66" applyNumberFormat="1" applyFont="1" applyFill="1" applyBorder="1" applyAlignment="1">
      <alignment horizontal="center" vertical="center" wrapText="1"/>
    </xf>
    <xf numFmtId="176" fontId="9" fillId="0" borderId="14" xfId="66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/>
    </xf>
    <xf numFmtId="176" fontId="9" fillId="0" borderId="15" xfId="66" applyNumberFormat="1" applyFont="1" applyFill="1" applyBorder="1" applyAlignment="1">
      <alignment horizontal="center" vertical="center" wrapText="1"/>
    </xf>
    <xf numFmtId="176" fontId="9" fillId="0" borderId="16" xfId="66" applyNumberFormat="1" applyFont="1" applyFill="1" applyBorder="1" applyAlignment="1">
      <alignment horizontal="center" vertical="center" wrapText="1"/>
    </xf>
    <xf numFmtId="177" fontId="9" fillId="0" borderId="10" xfId="66" applyNumberFormat="1" applyFont="1" applyFill="1" applyBorder="1" applyAlignment="1">
      <alignment horizontal="center" vertical="center" wrapText="1"/>
    </xf>
    <xf numFmtId="176" fontId="10" fillId="0" borderId="10" xfId="66" applyNumberFormat="1" applyFont="1" applyFill="1" applyBorder="1" applyAlignment="1">
      <alignment horizontal="center" vertical="center" wrapText="1"/>
    </xf>
    <xf numFmtId="177" fontId="10" fillId="0" borderId="10" xfId="66" applyNumberFormat="1" applyFont="1" applyFill="1" applyBorder="1" applyAlignment="1">
      <alignment horizontal="center" vertical="center" wrapText="1"/>
    </xf>
    <xf numFmtId="176" fontId="1" fillId="0" borderId="10" xfId="66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77" fontId="1" fillId="0" borderId="10" xfId="66" applyNumberFormat="1" applyFont="1" applyFill="1" applyBorder="1" applyAlignment="1">
      <alignment horizontal="center" vertical="center" wrapText="1"/>
    </xf>
    <xf numFmtId="176" fontId="1" fillId="0" borderId="10" xfId="15" applyNumberFormat="1" applyFont="1" applyFill="1" applyBorder="1" applyAlignment="1">
      <alignment horizontal="center" vertical="center" wrapText="1"/>
      <protection/>
    </xf>
    <xf numFmtId="177" fontId="1" fillId="0" borderId="10" xfId="15" applyNumberFormat="1" applyFont="1" applyFill="1" applyBorder="1" applyAlignment="1">
      <alignment horizontal="center" vertical="center" wrapText="1"/>
      <protection/>
    </xf>
    <xf numFmtId="176" fontId="9" fillId="0" borderId="17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0" xfId="27" applyNumberFormat="1" applyFont="1" applyFill="1" applyBorder="1" applyAlignment="1">
      <alignment horizontal="center" vertical="center" wrapText="1"/>
      <protection/>
    </xf>
    <xf numFmtId="176" fontId="9" fillId="0" borderId="10" xfId="67" applyNumberFormat="1" applyFont="1" applyFill="1" applyBorder="1" applyAlignment="1">
      <alignment horizontal="center" vertical="center" wrapText="1"/>
      <protection/>
    </xf>
    <xf numFmtId="10" fontId="1" fillId="0" borderId="10" xfId="66" applyNumberFormat="1" applyFont="1" applyFill="1" applyBorder="1" applyAlignment="1">
      <alignment horizontal="center" vertical="center" wrapText="1"/>
    </xf>
    <xf numFmtId="10" fontId="1" fillId="0" borderId="10" xfId="42" applyNumberFormat="1" applyFont="1" applyFill="1" applyBorder="1" applyAlignment="1">
      <alignment horizontal="center" vertical="center"/>
      <protection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?鹎%U龡&amp;H齲_x0001_C铣_x0014__x0007__x0001__x0001_" xfId="66"/>
    <cellStyle name="常规_Sheet1_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D12" sqref="D12"/>
    </sheetView>
  </sheetViews>
  <sheetFormatPr defaultColWidth="9.00390625" defaultRowHeight="27.75" customHeight="1"/>
  <cols>
    <col min="1" max="1" width="15.375" style="16" customWidth="1"/>
    <col min="2" max="2" width="11.625" style="16" customWidth="1"/>
    <col min="3" max="3" width="10.125" style="17" customWidth="1"/>
    <col min="4" max="4" width="10.375" style="18" customWidth="1"/>
    <col min="5" max="5" width="11.50390625" style="13" customWidth="1"/>
    <col min="6" max="7" width="12.375" style="13" customWidth="1"/>
    <col min="8" max="8" width="12.25390625" style="13" customWidth="1"/>
    <col min="9" max="9" width="15.125" style="13" customWidth="1"/>
    <col min="10" max="10" width="13.25390625" style="13" customWidth="1"/>
    <col min="11" max="11" width="12.75390625" style="18" customWidth="1"/>
    <col min="12" max="12" width="10.75390625" style="13" customWidth="1"/>
    <col min="13" max="13" width="14.625" style="13" customWidth="1"/>
    <col min="14" max="14" width="13.625" style="13" customWidth="1"/>
    <col min="15" max="15" width="13.375" style="13" customWidth="1"/>
    <col min="16" max="16384" width="9.00390625" style="13" customWidth="1"/>
  </cols>
  <sheetData>
    <row r="1" spans="1:15" s="13" customFormat="1" ht="27.75" customHeight="1">
      <c r="A1" s="2" t="s">
        <v>0</v>
      </c>
      <c r="B1" s="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3" customFormat="1" ht="27.75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3" customFormat="1" ht="27.75" customHeight="1">
      <c r="A3" s="22" t="s">
        <v>1</v>
      </c>
      <c r="B3" s="22" t="s">
        <v>2</v>
      </c>
      <c r="C3" s="23" t="s">
        <v>3</v>
      </c>
      <c r="D3" s="24"/>
      <c r="E3" s="25" t="s">
        <v>4</v>
      </c>
      <c r="F3" s="26"/>
      <c r="G3" s="26"/>
      <c r="H3" s="27"/>
      <c r="I3" s="27"/>
      <c r="J3" s="27"/>
      <c r="K3" s="27"/>
      <c r="L3" s="27"/>
      <c r="M3" s="27"/>
      <c r="N3" s="27"/>
      <c r="O3" s="38"/>
    </row>
    <row r="4" spans="1:15" s="13" customFormat="1" ht="37.5" customHeight="1">
      <c r="A4" s="28"/>
      <c r="B4" s="28"/>
      <c r="C4" s="23"/>
      <c r="D4" s="24"/>
      <c r="E4" s="23" t="s">
        <v>5</v>
      </c>
      <c r="F4" s="23"/>
      <c r="G4" s="23"/>
      <c r="H4" s="23" t="s">
        <v>6</v>
      </c>
      <c r="I4" s="23"/>
      <c r="J4" s="23"/>
      <c r="K4" s="23"/>
      <c r="L4" s="39" t="s">
        <v>7</v>
      </c>
      <c r="M4" s="40"/>
      <c r="N4" s="40"/>
      <c r="O4" s="41"/>
    </row>
    <row r="5" spans="1:15" s="13" customFormat="1" ht="89.25" customHeight="1">
      <c r="A5" s="29"/>
      <c r="B5" s="29"/>
      <c r="C5" s="30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42" t="s">
        <v>14</v>
      </c>
      <c r="J5" s="42" t="s">
        <v>15</v>
      </c>
      <c r="K5" s="42" t="s">
        <v>16</v>
      </c>
      <c r="L5" s="43" t="s">
        <v>17</v>
      </c>
      <c r="M5" s="43" t="s">
        <v>18</v>
      </c>
      <c r="N5" s="43" t="s">
        <v>19</v>
      </c>
      <c r="O5" s="43" t="s">
        <v>20</v>
      </c>
    </row>
    <row r="6" spans="1:15" s="14" customFormat="1" ht="27.75" customHeight="1">
      <c r="A6" s="31" t="s">
        <v>21</v>
      </c>
      <c r="B6" s="32">
        <f aca="true" t="shared" si="0" ref="B6:G6">SUM(B7:B15)</f>
        <v>12000.000205191369</v>
      </c>
      <c r="C6" s="32">
        <f t="shared" si="0"/>
        <v>253093</v>
      </c>
      <c r="D6" s="32">
        <v>7200</v>
      </c>
      <c r="E6" s="32">
        <f t="shared" si="0"/>
        <v>67</v>
      </c>
      <c r="F6" s="31">
        <f t="shared" si="0"/>
        <v>25935.582089552234</v>
      </c>
      <c r="G6" s="31">
        <v>2400</v>
      </c>
      <c r="H6" s="32"/>
      <c r="I6" s="32"/>
      <c r="J6" s="31">
        <f aca="true" t="shared" si="1" ref="J6:O6">SUM(J7:J15)</f>
        <v>215585.17979999998</v>
      </c>
      <c r="K6" s="31">
        <f t="shared" si="1"/>
        <v>1799.9999983301263</v>
      </c>
      <c r="L6" s="32"/>
      <c r="M6" s="32"/>
      <c r="N6" s="31">
        <f t="shared" si="1"/>
        <v>208882.5747</v>
      </c>
      <c r="O6" s="32">
        <f t="shared" si="1"/>
        <v>600.0000135004083</v>
      </c>
    </row>
    <row r="7" spans="1:15" s="15" customFormat="1" ht="27.75" customHeight="1">
      <c r="A7" s="33" t="s">
        <v>22</v>
      </c>
      <c r="B7" s="10">
        <f aca="true" t="shared" si="2" ref="B7:B15">D7+G7+K7+O7</f>
        <v>1839.4130424916737</v>
      </c>
      <c r="C7" s="34">
        <v>41983</v>
      </c>
      <c r="D7" s="10">
        <f>C7/253093*7200</f>
        <v>1194.3340985329503</v>
      </c>
      <c r="E7" s="10">
        <v>3</v>
      </c>
      <c r="F7" s="10">
        <f aca="true" t="shared" si="3" ref="F7:F15">C7*E7/67</f>
        <v>1879.8358208955224</v>
      </c>
      <c r="G7" s="10">
        <f>F7/25935.58*2400</f>
        <v>173.95431180444984</v>
      </c>
      <c r="H7" s="35">
        <v>7866</v>
      </c>
      <c r="I7" s="44">
        <v>1</v>
      </c>
      <c r="J7" s="10">
        <f aca="true" t="shared" si="4" ref="J7:J15">C7*I7</f>
        <v>41983</v>
      </c>
      <c r="K7" s="10">
        <f aca="true" t="shared" si="5" ref="K7:K15">J7/215585.18*1800</f>
        <v>350.5315161274073</v>
      </c>
      <c r="L7" s="44">
        <v>0.3204</v>
      </c>
      <c r="M7" s="44">
        <v>1</v>
      </c>
      <c r="N7" s="10">
        <f aca="true" t="shared" si="6" ref="N7:N15">C7*M7</f>
        <v>41983</v>
      </c>
      <c r="O7" s="10">
        <f aca="true" t="shared" si="7" ref="O7:O15">N7/208882.57*600</f>
        <v>120.5931160268662</v>
      </c>
    </row>
    <row r="8" spans="1:15" s="15" customFormat="1" ht="27.75" customHeight="1">
      <c r="A8" s="33" t="s">
        <v>23</v>
      </c>
      <c r="B8" s="10">
        <f t="shared" si="2"/>
        <v>1490.8988765915547</v>
      </c>
      <c r="C8" s="34">
        <v>27877</v>
      </c>
      <c r="D8" s="10">
        <f aca="true" t="shared" si="8" ref="D8:D15">C8/253093*7200</f>
        <v>793.0460344616406</v>
      </c>
      <c r="E8" s="10">
        <v>10</v>
      </c>
      <c r="F8" s="10">
        <f t="shared" si="3"/>
        <v>4160.746268656716</v>
      </c>
      <c r="G8" s="10">
        <f aca="true" t="shared" si="9" ref="G8:G15">F8/25935.58*2400</f>
        <v>385.02285450242937</v>
      </c>
      <c r="H8" s="35">
        <v>6734</v>
      </c>
      <c r="I8" s="44">
        <v>1</v>
      </c>
      <c r="J8" s="10">
        <f t="shared" si="4"/>
        <v>27877</v>
      </c>
      <c r="K8" s="10">
        <f t="shared" si="5"/>
        <v>232.75533132657822</v>
      </c>
      <c r="L8" s="44">
        <v>0.4501</v>
      </c>
      <c r="M8" s="44">
        <v>1</v>
      </c>
      <c r="N8" s="10">
        <f t="shared" si="6"/>
        <v>27877</v>
      </c>
      <c r="O8" s="10">
        <f t="shared" si="7"/>
        <v>80.07465630090628</v>
      </c>
    </row>
    <row r="9" spans="1:15" s="15" customFormat="1" ht="27.75" customHeight="1">
      <c r="A9" s="33" t="s">
        <v>24</v>
      </c>
      <c r="B9" s="10">
        <f t="shared" si="2"/>
        <v>1172.1009068944095</v>
      </c>
      <c r="C9" s="34">
        <v>24849</v>
      </c>
      <c r="D9" s="10">
        <f t="shared" si="8"/>
        <v>706.9053668019266</v>
      </c>
      <c r="E9" s="10">
        <v>8</v>
      </c>
      <c r="F9" s="10">
        <f t="shared" si="3"/>
        <v>2967.044776119403</v>
      </c>
      <c r="G9" s="10">
        <f t="shared" si="9"/>
        <v>274.5613347643109</v>
      </c>
      <c r="H9" s="35">
        <v>3960</v>
      </c>
      <c r="I9" s="44">
        <v>0.6389</v>
      </c>
      <c r="J9" s="10">
        <f t="shared" si="4"/>
        <v>15876.026100000001</v>
      </c>
      <c r="K9" s="10">
        <f t="shared" si="5"/>
        <v>132.554784053338</v>
      </c>
      <c r="L9" s="44">
        <v>0.2441</v>
      </c>
      <c r="M9" s="44">
        <v>0.8137000000000001</v>
      </c>
      <c r="N9" s="10">
        <f t="shared" si="6"/>
        <v>20219.6313</v>
      </c>
      <c r="O9" s="10">
        <f t="shared" si="7"/>
        <v>58.07942127483399</v>
      </c>
    </row>
    <row r="10" spans="1:15" s="15" customFormat="1" ht="27.75" customHeight="1">
      <c r="A10" s="33" t="s">
        <v>25</v>
      </c>
      <c r="B10" s="10">
        <f t="shared" si="2"/>
        <v>3085.610429312739</v>
      </c>
      <c r="C10" s="34">
        <v>66434</v>
      </c>
      <c r="D10" s="10">
        <f t="shared" si="8"/>
        <v>1889.917145081057</v>
      </c>
      <c r="E10" s="10">
        <v>7</v>
      </c>
      <c r="F10" s="10">
        <f t="shared" si="3"/>
        <v>6940.865671641791</v>
      </c>
      <c r="G10" s="10">
        <f t="shared" si="9"/>
        <v>642.2866815371123</v>
      </c>
      <c r="H10" s="35">
        <v>4436</v>
      </c>
      <c r="I10" s="44">
        <v>0.7156999999999999</v>
      </c>
      <c r="J10" s="10">
        <f t="shared" si="4"/>
        <v>47546.813799999996</v>
      </c>
      <c r="K10" s="10">
        <f t="shared" si="5"/>
        <v>396.98584494537147</v>
      </c>
      <c r="L10" s="44">
        <v>0.2459</v>
      </c>
      <c r="M10" s="44">
        <v>0.8197</v>
      </c>
      <c r="N10" s="10">
        <f t="shared" si="6"/>
        <v>54455.9498</v>
      </c>
      <c r="O10" s="10">
        <f t="shared" si="7"/>
        <v>156.42075774919851</v>
      </c>
    </row>
    <row r="11" spans="1:15" s="15" customFormat="1" ht="27.75" customHeight="1">
      <c r="A11" s="33" t="s">
        <v>26</v>
      </c>
      <c r="B11" s="10">
        <f t="shared" si="2"/>
        <v>1247.9017556249055</v>
      </c>
      <c r="C11" s="34">
        <v>26199</v>
      </c>
      <c r="D11" s="10">
        <f t="shared" si="8"/>
        <v>745.3102219342297</v>
      </c>
      <c r="E11" s="10">
        <v>7</v>
      </c>
      <c r="F11" s="10">
        <f t="shared" si="3"/>
        <v>2737.208955223881</v>
      </c>
      <c r="G11" s="10">
        <f t="shared" si="9"/>
        <v>253.29302419831419</v>
      </c>
      <c r="H11" s="35">
        <v>8303</v>
      </c>
      <c r="I11" s="44">
        <v>1</v>
      </c>
      <c r="J11" s="10">
        <f t="shared" si="4"/>
        <v>26199</v>
      </c>
      <c r="K11" s="10">
        <f t="shared" si="5"/>
        <v>218.74509184722254</v>
      </c>
      <c r="L11" s="44">
        <v>0.12179999999999999</v>
      </c>
      <c r="M11" s="44">
        <v>0.406</v>
      </c>
      <c r="N11" s="10">
        <f t="shared" si="6"/>
        <v>10636.794</v>
      </c>
      <c r="O11" s="10">
        <f t="shared" si="7"/>
        <v>30.553417645139085</v>
      </c>
    </row>
    <row r="12" spans="1:15" s="15" customFormat="1" ht="27.75" customHeight="1">
      <c r="A12" s="33" t="s">
        <v>27</v>
      </c>
      <c r="B12" s="10">
        <f t="shared" si="2"/>
        <v>1032.791185537796</v>
      </c>
      <c r="C12" s="34">
        <v>20735</v>
      </c>
      <c r="D12" s="10">
        <f t="shared" si="8"/>
        <v>589.8701267913376</v>
      </c>
      <c r="E12" s="10">
        <v>10</v>
      </c>
      <c r="F12" s="10">
        <f t="shared" si="3"/>
        <v>3094.776119402985</v>
      </c>
      <c r="G12" s="10">
        <f t="shared" si="9"/>
        <v>286.38120630296925</v>
      </c>
      <c r="H12" s="35">
        <v>3962</v>
      </c>
      <c r="I12" s="44">
        <v>0.6392</v>
      </c>
      <c r="J12" s="10">
        <f t="shared" si="4"/>
        <v>13253.812</v>
      </c>
      <c r="K12" s="10">
        <f t="shared" si="5"/>
        <v>110.66095359616092</v>
      </c>
      <c r="L12" s="44">
        <v>0.2311</v>
      </c>
      <c r="M12" s="44">
        <v>0.7703</v>
      </c>
      <c r="N12" s="10">
        <f t="shared" si="6"/>
        <v>15972.1705</v>
      </c>
      <c r="O12" s="10">
        <f t="shared" si="7"/>
        <v>45.87889884732843</v>
      </c>
    </row>
    <row r="13" spans="1:15" s="15" customFormat="1" ht="27.75" customHeight="1">
      <c r="A13" s="33" t="s">
        <v>28</v>
      </c>
      <c r="B13" s="10">
        <f t="shared" si="2"/>
        <v>911.0603440858033</v>
      </c>
      <c r="C13" s="34">
        <v>21471</v>
      </c>
      <c r="D13" s="10">
        <f t="shared" si="8"/>
        <v>610.8078848486525</v>
      </c>
      <c r="E13" s="10">
        <v>2</v>
      </c>
      <c r="F13" s="10">
        <f t="shared" si="3"/>
        <v>640.9253731343283</v>
      </c>
      <c r="G13" s="10">
        <f t="shared" si="9"/>
        <v>59.30929231281459</v>
      </c>
      <c r="H13" s="35">
        <v>6387</v>
      </c>
      <c r="I13" s="44">
        <v>1</v>
      </c>
      <c r="J13" s="10">
        <f t="shared" si="4"/>
        <v>21471</v>
      </c>
      <c r="K13" s="10">
        <f t="shared" si="5"/>
        <v>179.26928001266134</v>
      </c>
      <c r="L13" s="44">
        <v>0.4006</v>
      </c>
      <c r="M13" s="44">
        <v>1</v>
      </c>
      <c r="N13" s="10">
        <f t="shared" si="6"/>
        <v>21471</v>
      </c>
      <c r="O13" s="10">
        <f t="shared" si="7"/>
        <v>61.67388691167483</v>
      </c>
    </row>
    <row r="14" spans="1:15" s="15" customFormat="1" ht="27.75" customHeight="1">
      <c r="A14" s="33" t="s">
        <v>29</v>
      </c>
      <c r="B14" s="10">
        <f t="shared" si="2"/>
        <v>1183.8657346189443</v>
      </c>
      <c r="C14" s="34">
        <v>22829</v>
      </c>
      <c r="D14" s="10">
        <f t="shared" si="8"/>
        <v>649.4403243076655</v>
      </c>
      <c r="E14" s="10">
        <v>10</v>
      </c>
      <c r="F14" s="10">
        <f t="shared" si="3"/>
        <v>3407.313432835821</v>
      </c>
      <c r="G14" s="10">
        <f t="shared" si="9"/>
        <v>315.3024624398595</v>
      </c>
      <c r="H14" s="35">
        <v>5610</v>
      </c>
      <c r="I14" s="44">
        <v>0.9051</v>
      </c>
      <c r="J14" s="10">
        <f t="shared" si="4"/>
        <v>20662.5279</v>
      </c>
      <c r="K14" s="10">
        <f t="shared" si="5"/>
        <v>172.51904894390236</v>
      </c>
      <c r="L14" s="44">
        <v>0.2132</v>
      </c>
      <c r="M14" s="44">
        <v>0.7106999999999999</v>
      </c>
      <c r="N14" s="10">
        <f t="shared" si="6"/>
        <v>16224.570299999998</v>
      </c>
      <c r="O14" s="10">
        <f t="shared" si="7"/>
        <v>46.603898927517015</v>
      </c>
    </row>
    <row r="15" spans="1:15" s="15" customFormat="1" ht="27.75" customHeight="1">
      <c r="A15" s="33" t="s">
        <v>30</v>
      </c>
      <c r="B15" s="10">
        <f t="shared" si="2"/>
        <v>36.3579300335421</v>
      </c>
      <c r="C15" s="34">
        <v>716</v>
      </c>
      <c r="D15" s="10">
        <f t="shared" si="8"/>
        <v>20.36879724054004</v>
      </c>
      <c r="E15" s="36">
        <v>10</v>
      </c>
      <c r="F15" s="10">
        <f t="shared" si="3"/>
        <v>106.86567164179104</v>
      </c>
      <c r="G15" s="10">
        <f t="shared" si="9"/>
        <v>9.889025498573714</v>
      </c>
      <c r="H15" s="37">
        <v>9162</v>
      </c>
      <c r="I15" s="44">
        <v>1</v>
      </c>
      <c r="J15" s="10">
        <f t="shared" si="4"/>
        <v>716</v>
      </c>
      <c r="K15" s="10">
        <f t="shared" si="5"/>
        <v>5.978147477484306</v>
      </c>
      <c r="L15" s="45">
        <v>0.0178</v>
      </c>
      <c r="M15" s="45">
        <v>0.0593</v>
      </c>
      <c r="N15" s="10">
        <f t="shared" si="6"/>
        <v>42.4588</v>
      </c>
      <c r="O15" s="10">
        <f t="shared" si="7"/>
        <v>0.12195981694403701</v>
      </c>
    </row>
  </sheetData>
  <sheetProtection/>
  <mergeCells count="8">
    <mergeCell ref="A1:O1"/>
    <mergeCell ref="E3:O3"/>
    <mergeCell ref="E4:G4"/>
    <mergeCell ref="H4:K4"/>
    <mergeCell ref="L4:O4"/>
    <mergeCell ref="A3:A5"/>
    <mergeCell ref="B3:B5"/>
    <mergeCell ref="C3:D4"/>
  </mergeCells>
  <printOptions horizontalCentered="1"/>
  <pageMargins left="0.24" right="0.24" top="0.55" bottom="0.5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A1" sqref="A1"/>
    </sheetView>
  </sheetViews>
  <sheetFormatPr defaultColWidth="9.00390625" defaultRowHeight="31.5" customHeight="1"/>
  <cols>
    <col min="1" max="1" width="22.25390625" style="0" customWidth="1"/>
    <col min="2" max="2" width="16.75390625" style="0" customWidth="1"/>
    <col min="3" max="3" width="17.25390625" style="0" customWidth="1"/>
    <col min="4" max="4" width="15.625" style="0" customWidth="1"/>
  </cols>
  <sheetData>
    <row r="1" ht="31.5" customHeight="1">
      <c r="A1" s="1" t="s">
        <v>31</v>
      </c>
    </row>
    <row r="2" spans="1:15" ht="31.5" customHeight="1">
      <c r="A2" s="2" t="s">
        <v>32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ht="31.5" customHeight="1">
      <c r="D4" s="4" t="s">
        <v>33</v>
      </c>
    </row>
    <row r="5" spans="1:4" ht="33.75" customHeight="1">
      <c r="A5" s="5" t="s">
        <v>1</v>
      </c>
      <c r="B5" s="5" t="s">
        <v>34</v>
      </c>
      <c r="C5" s="6" t="s">
        <v>35</v>
      </c>
      <c r="D5" s="6" t="s">
        <v>36</v>
      </c>
    </row>
    <row r="6" spans="1:4" ht="31.5" customHeight="1">
      <c r="A6" s="7" t="s">
        <v>21</v>
      </c>
      <c r="B6" s="8">
        <f>SUM(B7:B15)</f>
        <v>12000.000205191369</v>
      </c>
      <c r="C6" s="8">
        <f>SUM(C7:C15)</f>
        <v>8400</v>
      </c>
      <c r="D6" s="8">
        <f>SUM(D7:D15)</f>
        <v>3600.0002051913684</v>
      </c>
    </row>
    <row r="7" spans="1:4" ht="31.5" customHeight="1">
      <c r="A7" s="9" t="s">
        <v>22</v>
      </c>
      <c r="B7" s="10">
        <v>1839.4130424916737</v>
      </c>
      <c r="C7" s="11">
        <v>1310</v>
      </c>
      <c r="D7" s="12">
        <f aca="true" t="shared" si="0" ref="D7:D15">B7-C7</f>
        <v>529.4130424916737</v>
      </c>
    </row>
    <row r="8" spans="1:4" ht="31.5" customHeight="1">
      <c r="A8" s="9" t="s">
        <v>23</v>
      </c>
      <c r="B8" s="10">
        <v>1490.8988765915547</v>
      </c>
      <c r="C8" s="11">
        <v>1066</v>
      </c>
      <c r="D8" s="12">
        <f t="shared" si="0"/>
        <v>424.89887659155465</v>
      </c>
    </row>
    <row r="9" spans="1:4" ht="31.5" customHeight="1">
      <c r="A9" s="9" t="s">
        <v>24</v>
      </c>
      <c r="B9" s="10">
        <v>1172.1009068944095</v>
      </c>
      <c r="C9" s="11">
        <v>601</v>
      </c>
      <c r="D9" s="12">
        <f t="shared" si="0"/>
        <v>571.1009068944095</v>
      </c>
    </row>
    <row r="10" spans="1:4" ht="31.5" customHeight="1">
      <c r="A10" s="9" t="s">
        <v>25</v>
      </c>
      <c r="B10" s="10">
        <v>3085.610429312739</v>
      </c>
      <c r="C10" s="11">
        <v>2535</v>
      </c>
      <c r="D10" s="12">
        <f t="shared" si="0"/>
        <v>550.6104293127391</v>
      </c>
    </row>
    <row r="11" spans="1:4" ht="31.5" customHeight="1">
      <c r="A11" s="9" t="s">
        <v>26</v>
      </c>
      <c r="B11" s="10">
        <v>1247.9017556249055</v>
      </c>
      <c r="C11" s="11">
        <v>788</v>
      </c>
      <c r="D11" s="12">
        <f t="shared" si="0"/>
        <v>459.9017556249055</v>
      </c>
    </row>
    <row r="12" spans="1:4" ht="31.5" customHeight="1">
      <c r="A12" s="9" t="s">
        <v>27</v>
      </c>
      <c r="B12" s="10">
        <v>1032.791185537796</v>
      </c>
      <c r="C12" s="11">
        <v>729</v>
      </c>
      <c r="D12" s="12">
        <f t="shared" si="0"/>
        <v>303.7911855377961</v>
      </c>
    </row>
    <row r="13" spans="1:4" ht="31.5" customHeight="1">
      <c r="A13" s="9" t="s">
        <v>28</v>
      </c>
      <c r="B13" s="10">
        <v>911.0603440858033</v>
      </c>
      <c r="C13" s="11">
        <v>800</v>
      </c>
      <c r="D13" s="12">
        <f t="shared" si="0"/>
        <v>111.06034408580331</v>
      </c>
    </row>
    <row r="14" spans="1:4" ht="31.5" customHeight="1">
      <c r="A14" s="9" t="s">
        <v>29</v>
      </c>
      <c r="B14" s="10">
        <v>1183.8657346189443</v>
      </c>
      <c r="C14" s="11">
        <v>547</v>
      </c>
      <c r="D14" s="12">
        <f t="shared" si="0"/>
        <v>636.8657346189443</v>
      </c>
    </row>
    <row r="15" spans="1:4" ht="31.5" customHeight="1">
      <c r="A15" s="9" t="s">
        <v>30</v>
      </c>
      <c r="B15" s="10">
        <v>36.3579300335421</v>
      </c>
      <c r="C15" s="11">
        <v>24</v>
      </c>
      <c r="D15" s="12">
        <f t="shared" si="0"/>
        <v>12.357930033542097</v>
      </c>
    </row>
  </sheetData>
  <sheetProtection/>
  <mergeCells count="1">
    <mergeCell ref="A2:D2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cx</cp:lastModifiedBy>
  <cp:lastPrinted>2017-08-07T05:25:26Z</cp:lastPrinted>
  <dcterms:created xsi:type="dcterms:W3CDTF">2006-09-16T00:00:00Z</dcterms:created>
  <dcterms:modified xsi:type="dcterms:W3CDTF">2018-10-08T03:50:36Z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